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6658\Downloads\"/>
    </mc:Choice>
  </mc:AlternateContent>
  <xr:revisionPtr revIDLastSave="0" documentId="13_ncr:1_{C75889B6-69B5-4F03-B511-1EE3F09E7690}" xr6:coauthVersionLast="47" xr6:coauthVersionMax="47" xr10:uidLastSave="{00000000-0000-0000-0000-000000000000}"/>
  <bookViews>
    <workbookView xWindow="-110" yWindow="-110" windowWidth="19420" windowHeight="10420" xr2:uid="{B06365E2-DAC8-45B4-9004-CCB82A5C12BA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67" i="1" s="1"/>
  <c r="B68" i="1"/>
  <c r="B60" i="1"/>
  <c r="B65" i="1" s="1"/>
  <c r="D54" i="1"/>
  <c r="D55" i="1"/>
  <c r="C58" i="1"/>
  <c r="D58" i="1" s="1"/>
  <c r="C59" i="1"/>
  <c r="D59" i="1" s="1"/>
  <c r="C57" i="1"/>
  <c r="D57" i="1" s="1"/>
  <c r="C56" i="1"/>
  <c r="D56" i="1" s="1"/>
  <c r="C55" i="1"/>
  <c r="C54" i="1"/>
  <c r="C53" i="1"/>
  <c r="D53" i="1" s="1"/>
  <c r="C52" i="1"/>
  <c r="D52" i="1" s="1"/>
  <c r="C51" i="1"/>
  <c r="D51" i="1" s="1"/>
  <c r="C50" i="1"/>
  <c r="C43" i="1"/>
  <c r="D43" i="1" s="1"/>
  <c r="C42" i="1"/>
  <c r="D42" i="1" s="1"/>
  <c r="C41" i="1"/>
  <c r="D41" i="1" s="1"/>
  <c r="C40" i="1"/>
  <c r="D40" i="1" s="1"/>
  <c r="B44" i="1"/>
  <c r="B69" i="1" s="1"/>
  <c r="C33" i="1"/>
  <c r="D33" i="1"/>
  <c r="B33" i="1"/>
  <c r="F32" i="1"/>
  <c r="G32" i="1" s="1"/>
  <c r="F25" i="1"/>
  <c r="E26" i="1"/>
  <c r="F26" i="1" s="1"/>
  <c r="G26" i="1" s="1"/>
  <c r="E27" i="1"/>
  <c r="F27" i="1" s="1"/>
  <c r="G27" i="1" s="1"/>
  <c r="E28" i="1"/>
  <c r="F28" i="1" s="1"/>
  <c r="G28" i="1" s="1"/>
  <c r="E29" i="1"/>
  <c r="F29" i="1" s="1"/>
  <c r="G29" i="1" s="1"/>
  <c r="E30" i="1"/>
  <c r="F30" i="1" s="1"/>
  <c r="G30" i="1" s="1"/>
  <c r="E31" i="1"/>
  <c r="F31" i="1" s="1"/>
  <c r="G31" i="1" s="1"/>
  <c r="E25" i="1"/>
  <c r="C18" i="1"/>
  <c r="D18" i="1" s="1"/>
  <c r="D16" i="1"/>
  <c r="D17" i="1"/>
  <c r="D19" i="1"/>
  <c r="D20" i="1"/>
  <c r="C20" i="1"/>
  <c r="C19" i="1"/>
  <c r="C17" i="1"/>
  <c r="C16" i="1"/>
  <c r="C15" i="1"/>
  <c r="D15" i="1" s="1"/>
  <c r="C14" i="1"/>
  <c r="D14" i="1" s="1"/>
  <c r="C13" i="1"/>
  <c r="D13" i="1" s="1"/>
  <c r="C12" i="1"/>
  <c r="D12" i="1" s="1"/>
  <c r="D4" i="1"/>
  <c r="F4" i="1" s="1"/>
  <c r="D5" i="1"/>
  <c r="F5" i="1" s="1"/>
  <c r="D3" i="1"/>
  <c r="F3" i="1" s="1"/>
  <c r="C60" i="1" l="1"/>
  <c r="C65" i="1" s="1"/>
  <c r="E33" i="1"/>
  <c r="D44" i="1"/>
  <c r="D69" i="1" s="1"/>
  <c r="F33" i="1"/>
  <c r="B66" i="1"/>
  <c r="B70" i="1" s="1"/>
  <c r="G25" i="1"/>
  <c r="G33" i="1" s="1"/>
  <c r="B11" i="1" s="1"/>
  <c r="C11" i="1" s="1"/>
  <c r="D11" i="1" s="1"/>
  <c r="D21" i="1" s="1"/>
  <c r="D68" i="1" s="1"/>
  <c r="D50" i="1"/>
  <c r="D60" i="1" s="1"/>
  <c r="C44" i="1"/>
  <c r="C69" i="1" s="1"/>
  <c r="F6" i="1"/>
  <c r="D67" i="1" s="1"/>
  <c r="D6" i="1"/>
  <c r="C67" i="1" s="1"/>
  <c r="C66" i="1" l="1"/>
  <c r="C70" i="1" s="1"/>
  <c r="D65" i="1"/>
  <c r="D66" i="1"/>
  <c r="C21" i="1"/>
  <c r="D70" i="1" l="1"/>
</calcChain>
</file>

<file path=xl/sharedStrings.xml><?xml version="1.0" encoding="utf-8"?>
<sst xmlns="http://schemas.openxmlformats.org/spreadsheetml/2006/main" count="83" uniqueCount="64">
  <si>
    <t>البيان</t>
  </si>
  <si>
    <t>نسبة النمو</t>
  </si>
  <si>
    <t>العام الأول</t>
  </si>
  <si>
    <t>العام الثاني </t>
  </si>
  <si>
    <t>العام الثالث</t>
  </si>
  <si>
    <t>منحة وزارة الموارد البشرية والتنمية الاجتماعية</t>
  </si>
  <si>
    <t>مؤسسات مانحة</t>
  </si>
  <si>
    <t>المسؤولية المجتمعية بالشركات</t>
  </si>
  <si>
    <t xml:space="preserve">اشتراك بيع الخدمات </t>
  </si>
  <si>
    <t xml:space="preserve">اشتراك أعضاء الجمعية العمومية </t>
  </si>
  <si>
    <t>إيرادات استدامة مالية</t>
  </si>
  <si>
    <t>صندوق تنمية الموارد البشرية (هدف)</t>
  </si>
  <si>
    <t>البند</t>
  </si>
  <si>
    <t>نسبة النمو (متناقصة)</t>
  </si>
  <si>
    <t>تجهيزات المقر</t>
  </si>
  <si>
    <t>إجمالي المصاريف الرأسمالية</t>
  </si>
  <si>
    <t xml:space="preserve">الأنظمة التقنية والإدارية </t>
  </si>
  <si>
    <t>الرسوم الحكومية</t>
  </si>
  <si>
    <t>الإيجارات</t>
  </si>
  <si>
    <t>مصاريف صيانة</t>
  </si>
  <si>
    <t>مستلزمات نظافة ومكتبية</t>
  </si>
  <si>
    <t>ضيافة ومسلتزماتها</t>
  </si>
  <si>
    <t>فواتير الكهرباء والمياه والخدمات</t>
  </si>
  <si>
    <t>مصاريف النقل والمحروقات</t>
  </si>
  <si>
    <t>دعاية وإعلان</t>
  </si>
  <si>
    <t>مصاريف إدارية أخرى</t>
  </si>
  <si>
    <t>إجمالي التكاليف الثابتة</t>
  </si>
  <si>
    <t>الرواتب والأجور – جدول (3)</t>
  </si>
  <si>
    <t>العدد</t>
  </si>
  <si>
    <t>التأمينات الاجتماعية الشهرية</t>
  </si>
  <si>
    <t>إجمالي الراتب الشهري</t>
  </si>
  <si>
    <t>مجموع الرواتب السنوية التأمينات</t>
  </si>
  <si>
    <t>المدير التنفيذي</t>
  </si>
  <si>
    <t>مدير المشاريع الاستثمارية</t>
  </si>
  <si>
    <t>مدير المشاريع التنموية</t>
  </si>
  <si>
    <t>الخدمات المساندة</t>
  </si>
  <si>
    <t>تنمية الموارد</t>
  </si>
  <si>
    <t>باحثه</t>
  </si>
  <si>
    <t>مسؤولة التطوع</t>
  </si>
  <si>
    <t>عاملة</t>
  </si>
  <si>
    <t>الإجمالي</t>
  </si>
  <si>
    <t>مكافأة نظام العمل المرن</t>
  </si>
  <si>
    <t>البرامج والمبادرات التنفيذية</t>
  </si>
  <si>
    <t>برامج الإستدامة المالية</t>
  </si>
  <si>
    <t>الاستشارات</t>
  </si>
  <si>
    <t>إجمالي التكاليف المتغيرة</t>
  </si>
  <si>
    <t xml:space="preserve">إيراد شراء عقار </t>
  </si>
  <si>
    <t>المجموع</t>
  </si>
  <si>
    <t>الإيرادات</t>
  </si>
  <si>
    <t>التكاليف</t>
  </si>
  <si>
    <t>الأصول الرأسمالية</t>
  </si>
  <si>
    <t>التكاليف الثابتة</t>
  </si>
  <si>
    <t>التكاليف المتغيرة</t>
  </si>
  <si>
    <t>الصافي</t>
  </si>
  <si>
    <t>أولاً: المصاريف الرأسمالية</t>
  </si>
  <si>
    <t>ثانياً التكاليف - أ- الثابته</t>
  </si>
  <si>
    <t>ثانياً التكاليف - ب- المتغيرة</t>
  </si>
  <si>
    <t>ثالثاً: الإيرادات المتوقعة</t>
  </si>
  <si>
    <t>رابعاً: الملخص المالي</t>
  </si>
  <si>
    <t>جهات حكومية</t>
  </si>
  <si>
    <t>رجال الأعمال</t>
  </si>
  <si>
    <t>الراتب الأساسي+ بدل السكن</t>
  </si>
  <si>
    <t>البدلات الأخرى</t>
  </si>
  <si>
    <t>صيانة سيارة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</si>
</sst>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L-Mohanad Bold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3" fontId="0" fillId="0" borderId="1" xfId="0" applyNumberFormat="1" applyBorder="1"/>
    <xf numFmtId="9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3" fontId="0" fillId="3" borderId="1" xfId="0" applyNumberFormat="1" applyFill="1" applyBorder="1"/>
    <xf numFmtId="0" fontId="0" fillId="3" borderId="1" xfId="0" applyFill="1" applyBorder="1"/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 readingOrder="2"/>
    </xf>
    <xf numFmtId="0" fontId="0" fillId="4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9" fontId="0" fillId="5" borderId="1" xfId="0" applyNumberFormat="1" applyFill="1" applyBorder="1"/>
    <xf numFmtId="9" fontId="0" fillId="5" borderId="1" xfId="1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Percent" xfId="1" builtinId="5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رابعاً: الملخص المالي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ورقة1!$B$64</c:f>
              <c:strCache>
                <c:ptCount val="1"/>
                <c:pt idx="0">
                  <c:v>العام الأول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7-47B7-8EAF-7844CE83154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7-47B7-8EAF-7844CE83154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7-47B7-8EAF-7844CE83154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7-47B7-8EAF-7844CE83154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7-47B7-8EAF-7844CE8315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ورقة1!$A$65:$A$69</c:f>
              <c:strCache>
                <c:ptCount val="5"/>
                <c:pt idx="0">
                  <c:v>الإيرادات</c:v>
                </c:pt>
                <c:pt idx="1">
                  <c:v>التكاليف</c:v>
                </c:pt>
                <c:pt idx="2">
                  <c:v>الأصول الرأسمالية</c:v>
                </c:pt>
                <c:pt idx="3">
                  <c:v>التكاليف الثابتة</c:v>
                </c:pt>
                <c:pt idx="4">
                  <c:v>التكاليف المتغيرة</c:v>
                </c:pt>
              </c:strCache>
            </c:strRef>
          </c:cat>
          <c:val>
            <c:numRef>
              <c:f>ورقة1!$B$65:$B$69</c:f>
              <c:numCache>
                <c:formatCode>#,##0</c:formatCode>
                <c:ptCount val="5"/>
                <c:pt idx="0">
                  <c:v>880400</c:v>
                </c:pt>
                <c:pt idx="1">
                  <c:v>1749880</c:v>
                </c:pt>
                <c:pt idx="2">
                  <c:v>150000</c:v>
                </c:pt>
                <c:pt idx="3">
                  <c:v>749880</c:v>
                </c:pt>
                <c:pt idx="4">
                  <c:v>850000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B-4307-8186-F11C434061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ثالثاً: الإيرادات المتوقعة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EC-41C5-8635-3DA842BA233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EC-41C5-8635-3DA842BA233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EC-41C5-8635-3DA842BA2339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EC-41C5-8635-3DA842BA233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EC-41C5-8635-3DA842BA2339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EC-41C5-8635-3DA842BA2339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EC-41C5-8635-3DA842BA2339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4EC-41C5-8635-3DA842BA2339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4EC-41C5-8635-3DA842BA2339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4EC-41C5-8635-3DA842BA23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ورقة1!$A$50:$A$59</c:f>
              <c:strCache>
                <c:ptCount val="10"/>
                <c:pt idx="0">
                  <c:v>منحة وزارة الموارد البشرية والتنمية الاجتماعية</c:v>
                </c:pt>
                <c:pt idx="1">
                  <c:v>مؤسسات مانحة</c:v>
                </c:pt>
                <c:pt idx="2">
                  <c:v>المسؤولية المجتمعية بالشركات</c:v>
                </c:pt>
                <c:pt idx="3">
                  <c:v>جهات حكومية</c:v>
                </c:pt>
                <c:pt idx="4">
                  <c:v>رجال الأعمال</c:v>
                </c:pt>
                <c:pt idx="5">
                  <c:v>اشتراك بيع الخدمات </c:v>
                </c:pt>
                <c:pt idx="6">
                  <c:v>اشتراك أعضاء الجمعية العمومية </c:v>
                </c:pt>
                <c:pt idx="7">
                  <c:v>إيرادات استدامة مالية</c:v>
                </c:pt>
                <c:pt idx="8">
                  <c:v>صندوق تنمية الموارد البشرية (هدف)</c:v>
                </c:pt>
                <c:pt idx="9">
                  <c:v>إيراد شراء عقار </c:v>
                </c:pt>
              </c:strCache>
            </c:strRef>
          </c:cat>
          <c:val>
            <c:numRef>
              <c:f>ورقة1!$B$50:$B$59</c:f>
              <c:numCache>
                <c:formatCode>#,##0</c:formatCode>
                <c:ptCount val="10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50000</c:v>
                </c:pt>
                <c:pt idx="5">
                  <c:v>25000</c:v>
                </c:pt>
                <c:pt idx="6">
                  <c:v>15000</c:v>
                </c:pt>
                <c:pt idx="7">
                  <c:v>74400</c:v>
                </c:pt>
                <c:pt idx="8">
                  <c:v>216000</c:v>
                </c:pt>
                <c:pt idx="9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4-4737-9F30-98B432DBC0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ثانياً التكاليف - ب- المتغيرة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ورقة1!$B$38:$B$39</c:f>
              <c:strCache>
                <c:ptCount val="2"/>
                <c:pt idx="0">
                  <c:v>نسبة النمو</c:v>
                </c:pt>
                <c:pt idx="1">
                  <c:v>العام الأول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68-4AEE-B08E-2DDA6B611CB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68-4AEE-B08E-2DDA6B611CB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68-4AEE-B08E-2DDA6B611CB0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668-4AEE-B08E-2DDA6B611CB0}"/>
              </c:ext>
            </c:extLst>
          </c:dPt>
          <c:dLbls>
            <c:dLbl>
              <c:idx val="0"/>
              <c:layout>
                <c:manualLayout>
                  <c:x val="7.49999999999999E-2"/>
                  <c:y val="-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68-4AEE-B08E-2DDA6B611CB0}"/>
                </c:ext>
              </c:extLst>
            </c:dLbl>
            <c:dLbl>
              <c:idx val="1"/>
              <c:layout>
                <c:manualLayout>
                  <c:x val="0.05"/>
                  <c:y val="9.25925925925908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68-4AEE-B08E-2DDA6B611CB0}"/>
                </c:ext>
              </c:extLst>
            </c:dLbl>
            <c:dLbl>
              <c:idx val="2"/>
              <c:layout>
                <c:manualLayout>
                  <c:x val="-6.6666666666666721E-2"/>
                  <c:y val="4.629629629629629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68-4AEE-B08E-2DDA6B611CB0}"/>
                </c:ext>
              </c:extLst>
            </c:dLbl>
            <c:dLbl>
              <c:idx val="3"/>
              <c:layout>
                <c:manualLayout>
                  <c:x val="-4.1666666666666664E-2"/>
                  <c:y val="-2.77777777777777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68-4AEE-B08E-2DDA6B611CB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ورقة1!$A$40:$A$43</c:f>
              <c:strCache>
                <c:ptCount val="4"/>
                <c:pt idx="0">
                  <c:v>مكافأة نظام العمل المرن</c:v>
                </c:pt>
                <c:pt idx="1">
                  <c:v>البرامج والمبادرات التنفيذية</c:v>
                </c:pt>
                <c:pt idx="2">
                  <c:v>برامج الإستدامة المالية</c:v>
                </c:pt>
                <c:pt idx="3">
                  <c:v>الاستشارات</c:v>
                </c:pt>
              </c:strCache>
            </c:strRef>
          </c:cat>
          <c:val>
            <c:numRef>
              <c:f>ورقة1!$B$40:$B$43</c:f>
              <c:numCache>
                <c:formatCode>#,##0</c:formatCode>
                <c:ptCount val="4"/>
                <c:pt idx="0">
                  <c:v>40000</c:v>
                </c:pt>
                <c:pt idx="1">
                  <c:v>400000</c:v>
                </c:pt>
                <c:pt idx="2">
                  <c:v>400000</c:v>
                </c:pt>
                <c:pt idx="3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8-4AEE-B08E-2DDA6B611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ثانياً التكاليف - أ- الثابته</a:t>
            </a:r>
          </a:p>
        </c:rich>
      </c:tx>
      <c:layout>
        <c:manualLayout>
          <c:xMode val="edge"/>
          <c:yMode val="edge"/>
          <c:x val="0.368208223972003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ورقة1!$B$9:$B$10</c:f>
              <c:strCache>
                <c:ptCount val="2"/>
                <c:pt idx="0">
                  <c:v>نسبة النمو</c:v>
                </c:pt>
                <c:pt idx="1">
                  <c:v>العام الأول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7D-4A68-858C-F74FEF6EFAC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7D-4A68-858C-F74FEF6EFAC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7D-4A68-858C-F74FEF6EFAC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7D-4A68-858C-F74FEF6EFAC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7D-4A68-858C-F74FEF6EFAC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7D-4A68-858C-F74FEF6EFAC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7D-4A68-858C-F74FEF6EFAC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7D-4A68-858C-F74FEF6EFAC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17D-4A68-858C-F74FEF6EFAC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17D-4A68-858C-F74FEF6EFAC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ورقة1!$A$11:$A$20</c:f>
              <c:strCache>
                <c:ptCount val="10"/>
                <c:pt idx="0">
                  <c:v>الرواتب والأجور – جدول (3)</c:v>
                </c:pt>
                <c:pt idx="1">
                  <c:v>الرسوم الحكومية</c:v>
                </c:pt>
                <c:pt idx="2">
                  <c:v>الإيجارات</c:v>
                </c:pt>
                <c:pt idx="3">
                  <c:v>مصاريف صيانة</c:v>
                </c:pt>
                <c:pt idx="4">
                  <c:v>مستلزمات نظافة ومكتبية</c:v>
                </c:pt>
                <c:pt idx="5">
                  <c:v>ضيافة ومسلتزماتها</c:v>
                </c:pt>
                <c:pt idx="6">
                  <c:v>فواتير الكهرباء والمياه والخدمات</c:v>
                </c:pt>
                <c:pt idx="7">
                  <c:v>مصاريف النقل والمحروقات</c:v>
                </c:pt>
                <c:pt idx="8">
                  <c:v>دعاية وإعلان</c:v>
                </c:pt>
                <c:pt idx="9">
                  <c:v>مصاريف إدارية أخرى</c:v>
                </c:pt>
              </c:strCache>
            </c:strRef>
          </c:cat>
          <c:val>
            <c:numRef>
              <c:f>ورقة1!$B$11:$B$20</c:f>
              <c:numCache>
                <c:formatCode>#,##0</c:formatCode>
                <c:ptCount val="10"/>
                <c:pt idx="0">
                  <c:v>612000</c:v>
                </c:pt>
                <c:pt idx="1">
                  <c:v>1000</c:v>
                </c:pt>
                <c:pt idx="2">
                  <c:v>50000</c:v>
                </c:pt>
                <c:pt idx="3">
                  <c:v>5000</c:v>
                </c:pt>
                <c:pt idx="4">
                  <c:v>15000</c:v>
                </c:pt>
                <c:pt idx="5">
                  <c:v>10000</c:v>
                </c:pt>
                <c:pt idx="6">
                  <c:v>4000</c:v>
                </c:pt>
                <c:pt idx="7">
                  <c:v>4000</c:v>
                </c:pt>
                <c:pt idx="8">
                  <c:v>7000</c:v>
                </c:pt>
                <c:pt idx="9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A-42C2-BAA3-3F6C61D527FE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أولاً: المصاريف الرأسمالية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39-446C-96F0-0989FA823B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39-446C-96F0-0989FA823B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39-446C-96F0-0989FA823B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ورقة1!$A$3:$A$5</c:f>
              <c:strCache>
                <c:ptCount val="3"/>
                <c:pt idx="0">
                  <c:v>تجهيزات المقر</c:v>
                </c:pt>
                <c:pt idx="1">
                  <c:v>الأنظمة التقنية والإدارية </c:v>
                </c:pt>
                <c:pt idx="2">
                  <c:v>صيانة سيارة</c:v>
                </c:pt>
              </c:strCache>
            </c:strRef>
          </c:cat>
          <c:val>
            <c:numRef>
              <c:f>ورقة1!$B$3:$B$5</c:f>
              <c:numCache>
                <c:formatCode>#,##0</c:formatCode>
                <c:ptCount val="3"/>
                <c:pt idx="0">
                  <c:v>50000</c:v>
                </c:pt>
                <c:pt idx="1">
                  <c:v>50000</c:v>
                </c:pt>
                <c:pt idx="2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E-418A-91FB-9CD791F977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42863</xdr:colOff>
      <xdr:row>63</xdr:row>
      <xdr:rowOff>23812</xdr:rowOff>
    </xdr:from>
    <xdr:to>
      <xdr:col>8</xdr:col>
      <xdr:colOff>557213</xdr:colOff>
      <xdr:row>78</xdr:row>
      <xdr:rowOff>52387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6CD1D72B-ED90-4417-8D5B-9E1FF7703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52388</xdr:colOff>
      <xdr:row>47</xdr:row>
      <xdr:rowOff>176212</xdr:rowOff>
    </xdr:from>
    <xdr:to>
      <xdr:col>8</xdr:col>
      <xdr:colOff>566738</xdr:colOff>
      <xdr:row>62</xdr:row>
      <xdr:rowOff>61912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8FCB06DF-CD63-4E7D-B4B8-A44684044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661988</xdr:colOff>
      <xdr:row>32</xdr:row>
      <xdr:rowOff>14287</xdr:rowOff>
    </xdr:from>
    <xdr:to>
      <xdr:col>14</xdr:col>
      <xdr:colOff>433388</xdr:colOff>
      <xdr:row>47</xdr:row>
      <xdr:rowOff>42862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BAEF6397-D1E6-4F58-9020-557F73F1A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681038</xdr:colOff>
      <xdr:row>16</xdr:row>
      <xdr:rowOff>4762</xdr:rowOff>
    </xdr:from>
    <xdr:to>
      <xdr:col>14</xdr:col>
      <xdr:colOff>452438</xdr:colOff>
      <xdr:row>31</xdr:row>
      <xdr:rowOff>33337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19C9D6A6-FFC6-4215-81C1-A3084E290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77391</xdr:colOff>
      <xdr:row>0</xdr:row>
      <xdr:rowOff>120253</xdr:rowOff>
    </xdr:from>
    <xdr:to>
      <xdr:col>11</xdr:col>
      <xdr:colOff>323850</xdr:colOff>
      <xdr:row>15</xdr:row>
      <xdr:rowOff>72628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9E367628-156C-47FF-A44D-6BBAE89B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BB571-F604-4BA6-A2C0-40DA88A8192A}">
  <dimension ref="A1:G83"/>
  <sheetViews>
    <sheetView rightToLeft="1" tabSelected="1" zoomScale="115" zoomScaleNormal="115" workbookViewId="0">
      <selection activeCell="C5" sqref="C5"/>
    </sheetView>
  </sheetViews>
  <sheetFormatPr defaultRowHeight="14" x14ac:dyDescent="0.3"/>
  <cols>
    <col min="1" max="1" width="18.25" bestFit="1" customWidth="1"/>
    <col min="2" max="2" width="9.5" bestFit="1" customWidth="1"/>
    <col min="3" max="3" width="18.6640625" customWidth="1"/>
    <col min="4" max="4" width="14.5" bestFit="1" customWidth="1"/>
    <col min="5" max="5" width="8.83203125" customWidth="1"/>
    <col min="6" max="6" width="14.5" bestFit="1" customWidth="1"/>
    <col min="7" max="7" width="20.83203125" bestFit="1" customWidth="1"/>
  </cols>
  <sheetData>
    <row r="1" spans="1:6" x14ac:dyDescent="0.3">
      <c r="A1" s="11" t="s">
        <v>54</v>
      </c>
      <c r="B1" s="11"/>
      <c r="C1" s="11"/>
      <c r="D1" s="11"/>
      <c r="E1" s="11"/>
      <c r="F1" s="11"/>
    </row>
    <row r="2" spans="1:6" x14ac:dyDescent="0.3">
      <c r="A2" s="4" t="s">
        <v>12</v>
      </c>
      <c r="B2" s="4" t="s">
        <v>2</v>
      </c>
      <c r="C2" s="4" t="s">
        <v>13</v>
      </c>
      <c r="D2" s="4" t="s">
        <v>3</v>
      </c>
      <c r="E2" s="4" t="s">
        <v>13</v>
      </c>
      <c r="F2" s="4" t="s">
        <v>4</v>
      </c>
    </row>
    <row r="3" spans="1:6" x14ac:dyDescent="0.3">
      <c r="A3" s="1" t="s">
        <v>14</v>
      </c>
      <c r="B3" s="2">
        <v>50000</v>
      </c>
      <c r="C3" s="3">
        <v>0.25</v>
      </c>
      <c r="D3" s="6">
        <f>B3*C3</f>
        <v>12500</v>
      </c>
      <c r="E3" s="3">
        <v>0.25</v>
      </c>
      <c r="F3" s="6">
        <f>D3*E3</f>
        <v>3125</v>
      </c>
    </row>
    <row r="4" spans="1:6" x14ac:dyDescent="0.3">
      <c r="A4" s="1" t="s">
        <v>16</v>
      </c>
      <c r="B4" s="2">
        <v>50000</v>
      </c>
      <c r="C4" s="3">
        <v>0.25</v>
      </c>
      <c r="D4" s="6">
        <f t="shared" ref="D4:D5" si="0">B4*C4</f>
        <v>12500</v>
      </c>
      <c r="E4" s="3">
        <v>0.25</v>
      </c>
      <c r="F4" s="6">
        <f t="shared" ref="F4:F5" si="1">D4*E4</f>
        <v>3125</v>
      </c>
    </row>
    <row r="5" spans="1:6" x14ac:dyDescent="0.3">
      <c r="A5" s="1" t="s">
        <v>63</v>
      </c>
      <c r="B5" s="2">
        <v>50000</v>
      </c>
      <c r="C5" s="3">
        <v>0.05</v>
      </c>
      <c r="D5" s="6">
        <f t="shared" si="0"/>
        <v>2500</v>
      </c>
      <c r="E5" s="3">
        <v>0.1</v>
      </c>
      <c r="F5" s="6">
        <f t="shared" si="1"/>
        <v>250</v>
      </c>
    </row>
    <row r="6" spans="1:6" x14ac:dyDescent="0.3">
      <c r="A6" s="4" t="s">
        <v>15</v>
      </c>
      <c r="B6" s="6">
        <f>SUM(B3:B5)</f>
        <v>150000</v>
      </c>
      <c r="D6" s="6">
        <f>SUM(D3:D5)</f>
        <v>27500</v>
      </c>
      <c r="F6" s="6">
        <f>SUM(F3:F5)</f>
        <v>6500</v>
      </c>
    </row>
    <row r="8" spans="1:6" x14ac:dyDescent="0.3">
      <c r="A8" s="11" t="s">
        <v>55</v>
      </c>
      <c r="B8" s="11"/>
      <c r="C8" s="11"/>
      <c r="D8" s="11"/>
    </row>
    <row r="9" spans="1:6" x14ac:dyDescent="0.3">
      <c r="A9" s="18" t="s">
        <v>12</v>
      </c>
      <c r="B9" s="4" t="s">
        <v>1</v>
      </c>
      <c r="C9" s="16">
        <v>0.15</v>
      </c>
      <c r="D9" s="16">
        <v>0.15</v>
      </c>
    </row>
    <row r="10" spans="1:6" x14ac:dyDescent="0.3">
      <c r="A10" s="19"/>
      <c r="B10" s="4" t="s">
        <v>2</v>
      </c>
      <c r="C10" s="4" t="s">
        <v>3</v>
      </c>
      <c r="D10" s="4" t="s">
        <v>4</v>
      </c>
    </row>
    <row r="11" spans="1:6" x14ac:dyDescent="0.3">
      <c r="A11" s="1" t="s">
        <v>27</v>
      </c>
      <c r="B11" s="6">
        <f>G33</f>
        <v>612000</v>
      </c>
      <c r="C11" s="6">
        <f>B11+(C9*B11)</f>
        <v>703800</v>
      </c>
      <c r="D11" s="6">
        <f>C11+(D9*C11)</f>
        <v>809370</v>
      </c>
    </row>
    <row r="12" spans="1:6" x14ac:dyDescent="0.3">
      <c r="A12" s="1" t="s">
        <v>17</v>
      </c>
      <c r="B12" s="2">
        <v>1000</v>
      </c>
      <c r="C12" s="6">
        <f>B12+(C9*B12)</f>
        <v>1150</v>
      </c>
      <c r="D12" s="6">
        <f>C12+(D9*C12)</f>
        <v>1322.5</v>
      </c>
    </row>
    <row r="13" spans="1:6" x14ac:dyDescent="0.3">
      <c r="A13" s="1" t="s">
        <v>18</v>
      </c>
      <c r="B13" s="2">
        <v>50000</v>
      </c>
      <c r="C13" s="6">
        <f>B13+(C9*B13)</f>
        <v>57500</v>
      </c>
      <c r="D13" s="6">
        <f>C13+(D9*C13)</f>
        <v>66125</v>
      </c>
    </row>
    <row r="14" spans="1:6" x14ac:dyDescent="0.3">
      <c r="A14" s="1" t="s">
        <v>19</v>
      </c>
      <c r="B14" s="2">
        <v>5000</v>
      </c>
      <c r="C14" s="6">
        <f>B14+(C9*B14)</f>
        <v>5750</v>
      </c>
      <c r="D14" s="6">
        <f>C14+(D9*C14)</f>
        <v>6612.5</v>
      </c>
    </row>
    <row r="15" spans="1:6" x14ac:dyDescent="0.3">
      <c r="A15" s="1" t="s">
        <v>20</v>
      </c>
      <c r="B15" s="2">
        <v>15000</v>
      </c>
      <c r="C15" s="6">
        <f>B15+(C9*B15)</f>
        <v>17250</v>
      </c>
      <c r="D15" s="6">
        <f>C15+(D9*C15)</f>
        <v>19837.5</v>
      </c>
    </row>
    <row r="16" spans="1:6" x14ac:dyDescent="0.3">
      <c r="A16" s="1" t="s">
        <v>21</v>
      </c>
      <c r="B16" s="2">
        <v>10000</v>
      </c>
      <c r="C16" s="6">
        <f>B16+(C9*B16)</f>
        <v>11500</v>
      </c>
      <c r="D16" s="6">
        <f>C16+(D9*C16)</f>
        <v>13225</v>
      </c>
    </row>
    <row r="17" spans="1:7" x14ac:dyDescent="0.3">
      <c r="A17" s="1" t="s">
        <v>22</v>
      </c>
      <c r="B17" s="2">
        <v>4000</v>
      </c>
      <c r="C17" s="6">
        <f>B17+(C9*B17)</f>
        <v>4600</v>
      </c>
      <c r="D17" s="6">
        <f>C17+(D9*C17)</f>
        <v>5290</v>
      </c>
    </row>
    <row r="18" spans="1:7" x14ac:dyDescent="0.3">
      <c r="A18" s="1" t="s">
        <v>23</v>
      </c>
      <c r="B18" s="2">
        <v>4000</v>
      </c>
      <c r="C18" s="6">
        <f>B18+(C9*B18)</f>
        <v>4600</v>
      </c>
      <c r="D18" s="6">
        <f>C18+(D9*C18)</f>
        <v>5290</v>
      </c>
    </row>
    <row r="19" spans="1:7" x14ac:dyDescent="0.3">
      <c r="A19" s="1" t="s">
        <v>24</v>
      </c>
      <c r="B19" s="2">
        <v>7000</v>
      </c>
      <c r="C19" s="6">
        <f>B19+(C9*B19)</f>
        <v>8050</v>
      </c>
      <c r="D19" s="6">
        <f>C19+(D9*C19)</f>
        <v>9257.5</v>
      </c>
    </row>
    <row r="20" spans="1:7" x14ac:dyDescent="0.3">
      <c r="A20" s="1" t="s">
        <v>25</v>
      </c>
      <c r="B20" s="2">
        <v>7000</v>
      </c>
      <c r="C20" s="6">
        <f>B20+(C9*B20)</f>
        <v>8050</v>
      </c>
      <c r="D20" s="6">
        <f>C20+(D9*C20)</f>
        <v>9257.5</v>
      </c>
    </row>
    <row r="21" spans="1:7" x14ac:dyDescent="0.3">
      <c r="A21" s="4" t="s">
        <v>26</v>
      </c>
      <c r="B21" s="5">
        <v>749880</v>
      </c>
      <c r="C21" s="6">
        <f>SUM(C11:C20)</f>
        <v>822250</v>
      </c>
      <c r="D21" s="6">
        <f>SUM(D11:D20)</f>
        <v>945587.5</v>
      </c>
    </row>
    <row r="24" spans="1:7" x14ac:dyDescent="0.3">
      <c r="A24" s="4" t="s">
        <v>0</v>
      </c>
      <c r="B24" s="4" t="s">
        <v>28</v>
      </c>
      <c r="C24" s="4" t="s">
        <v>61</v>
      </c>
      <c r="D24" s="4" t="s">
        <v>62</v>
      </c>
      <c r="E24" s="4" t="s">
        <v>29</v>
      </c>
      <c r="F24" s="4" t="s">
        <v>30</v>
      </c>
      <c r="G24" s="4" t="s">
        <v>31</v>
      </c>
    </row>
    <row r="25" spans="1:7" x14ac:dyDescent="0.3">
      <c r="A25" s="1" t="s">
        <v>32</v>
      </c>
      <c r="B25" s="1">
        <v>1</v>
      </c>
      <c r="C25" s="2">
        <v>10000</v>
      </c>
      <c r="D25" s="2">
        <v>1500</v>
      </c>
      <c r="E25" s="7">
        <f>C25*0.12</f>
        <v>1200</v>
      </c>
      <c r="F25" s="6">
        <f>E25+D25+C25</f>
        <v>12700</v>
      </c>
      <c r="G25" s="6">
        <f>F25*12</f>
        <v>152400</v>
      </c>
    </row>
    <row r="26" spans="1:7" x14ac:dyDescent="0.3">
      <c r="A26" s="1" t="s">
        <v>33</v>
      </c>
      <c r="B26" s="1">
        <v>1</v>
      </c>
      <c r="C26" s="2">
        <v>10000</v>
      </c>
      <c r="D26" s="2">
        <v>1000</v>
      </c>
      <c r="E26" s="7">
        <f t="shared" ref="E26:E31" si="2">C26*0.12</f>
        <v>1200</v>
      </c>
      <c r="F26" s="6">
        <f t="shared" ref="F26:F32" si="3">E26+D26+C26</f>
        <v>12200</v>
      </c>
      <c r="G26" s="6">
        <f t="shared" ref="G26:G32" si="4">F26*12</f>
        <v>146400</v>
      </c>
    </row>
    <row r="27" spans="1:7" x14ac:dyDescent="0.3">
      <c r="A27" s="1" t="s">
        <v>34</v>
      </c>
      <c r="B27" s="1">
        <v>1</v>
      </c>
      <c r="C27" s="2">
        <v>4000</v>
      </c>
      <c r="D27" s="2">
        <v>500</v>
      </c>
      <c r="E27" s="7">
        <f t="shared" si="2"/>
        <v>480</v>
      </c>
      <c r="F27" s="6">
        <f t="shared" si="3"/>
        <v>4980</v>
      </c>
      <c r="G27" s="6">
        <f t="shared" si="4"/>
        <v>59760</v>
      </c>
    </row>
    <row r="28" spans="1:7" x14ac:dyDescent="0.3">
      <c r="A28" s="1" t="s">
        <v>35</v>
      </c>
      <c r="B28" s="1">
        <v>1</v>
      </c>
      <c r="C28" s="2">
        <v>4000</v>
      </c>
      <c r="D28" s="2">
        <v>350</v>
      </c>
      <c r="E28" s="7">
        <f t="shared" si="2"/>
        <v>480</v>
      </c>
      <c r="F28" s="6">
        <f t="shared" si="3"/>
        <v>4830</v>
      </c>
      <c r="G28" s="6">
        <f t="shared" si="4"/>
        <v>57960</v>
      </c>
    </row>
    <row r="29" spans="1:7" x14ac:dyDescent="0.3">
      <c r="A29" s="1" t="s">
        <v>36</v>
      </c>
      <c r="B29" s="1">
        <v>1</v>
      </c>
      <c r="C29" s="2">
        <v>4000</v>
      </c>
      <c r="D29" s="2">
        <v>400</v>
      </c>
      <c r="E29" s="7">
        <f t="shared" si="2"/>
        <v>480</v>
      </c>
      <c r="F29" s="6">
        <f t="shared" si="3"/>
        <v>4880</v>
      </c>
      <c r="G29" s="6">
        <f t="shared" si="4"/>
        <v>58560</v>
      </c>
    </row>
    <row r="30" spans="1:7" x14ac:dyDescent="0.3">
      <c r="A30" s="1" t="s">
        <v>37</v>
      </c>
      <c r="B30" s="1">
        <v>1</v>
      </c>
      <c r="C30" s="2">
        <v>4000</v>
      </c>
      <c r="D30" s="2">
        <v>400</v>
      </c>
      <c r="E30" s="7">
        <f t="shared" si="2"/>
        <v>480</v>
      </c>
      <c r="F30" s="6">
        <f t="shared" si="3"/>
        <v>4880</v>
      </c>
      <c r="G30" s="6">
        <f t="shared" si="4"/>
        <v>58560</v>
      </c>
    </row>
    <row r="31" spans="1:7" x14ac:dyDescent="0.3">
      <c r="A31" s="1" t="s">
        <v>38</v>
      </c>
      <c r="B31" s="1">
        <v>1</v>
      </c>
      <c r="C31" s="2">
        <v>4000</v>
      </c>
      <c r="D31" s="2">
        <v>400</v>
      </c>
      <c r="E31" s="7">
        <f t="shared" si="2"/>
        <v>480</v>
      </c>
      <c r="F31" s="6">
        <f t="shared" si="3"/>
        <v>4880</v>
      </c>
      <c r="G31" s="6">
        <f t="shared" si="4"/>
        <v>58560</v>
      </c>
    </row>
    <row r="32" spans="1:7" x14ac:dyDescent="0.3">
      <c r="A32" s="1" t="s">
        <v>39</v>
      </c>
      <c r="B32" s="1">
        <v>1</v>
      </c>
      <c r="C32" s="2">
        <v>1500</v>
      </c>
      <c r="D32" s="2">
        <v>150</v>
      </c>
      <c r="E32" s="7">
        <v>0</v>
      </c>
      <c r="F32" s="6">
        <f t="shared" si="3"/>
        <v>1650</v>
      </c>
      <c r="G32" s="6">
        <f t="shared" si="4"/>
        <v>19800</v>
      </c>
    </row>
    <row r="33" spans="1:7" x14ac:dyDescent="0.3">
      <c r="A33" s="4" t="s">
        <v>40</v>
      </c>
      <c r="B33" s="7">
        <f>SUM(B25:B32)</f>
        <v>8</v>
      </c>
      <c r="C33" s="7">
        <f t="shared" ref="C33:G33" si="5">SUM(C25:C32)</f>
        <v>41500</v>
      </c>
      <c r="D33" s="7">
        <f t="shared" si="5"/>
        <v>4700</v>
      </c>
      <c r="E33" s="7">
        <f t="shared" si="5"/>
        <v>4800</v>
      </c>
      <c r="F33" s="7">
        <f t="shared" si="5"/>
        <v>51000</v>
      </c>
      <c r="G33" s="7">
        <f t="shared" si="5"/>
        <v>612000</v>
      </c>
    </row>
    <row r="37" spans="1:7" x14ac:dyDescent="0.3">
      <c r="A37" s="11" t="s">
        <v>56</v>
      </c>
      <c r="B37" s="11"/>
      <c r="C37" s="11"/>
      <c r="D37" s="11"/>
    </row>
    <row r="38" spans="1:7" x14ac:dyDescent="0.3">
      <c r="A38" s="12" t="s">
        <v>12</v>
      </c>
      <c r="B38" s="4" t="s">
        <v>1</v>
      </c>
      <c r="C38" s="16">
        <v>0.15</v>
      </c>
      <c r="D38" s="16">
        <v>0.15</v>
      </c>
    </row>
    <row r="39" spans="1:7" x14ac:dyDescent="0.3">
      <c r="A39" s="13"/>
      <c r="B39" s="7" t="s">
        <v>2</v>
      </c>
      <c r="C39" s="7" t="s">
        <v>3</v>
      </c>
      <c r="D39" s="7" t="s">
        <v>4</v>
      </c>
    </row>
    <row r="40" spans="1:7" x14ac:dyDescent="0.3">
      <c r="A40" s="1" t="s">
        <v>41</v>
      </c>
      <c r="B40" s="2">
        <v>40000</v>
      </c>
      <c r="C40" s="6">
        <f>B40+(B40*C38)</f>
        <v>46000</v>
      </c>
      <c r="D40" s="6">
        <f>C40+(C40*D38)</f>
        <v>52900</v>
      </c>
    </row>
    <row r="41" spans="1:7" x14ac:dyDescent="0.3">
      <c r="A41" s="1" t="s">
        <v>42</v>
      </c>
      <c r="B41" s="2">
        <v>400000</v>
      </c>
      <c r="C41" s="6">
        <f>B41+(B41*C38)</f>
        <v>460000</v>
      </c>
      <c r="D41" s="6">
        <f>C41+(C41*D38)</f>
        <v>529000</v>
      </c>
    </row>
    <row r="42" spans="1:7" x14ac:dyDescent="0.3">
      <c r="A42" s="1" t="s">
        <v>43</v>
      </c>
      <c r="B42" s="2">
        <v>400000</v>
      </c>
      <c r="C42" s="6">
        <f>B42+(B42*C38)</f>
        <v>460000</v>
      </c>
      <c r="D42" s="6">
        <f>C42+(C42*D38)</f>
        <v>529000</v>
      </c>
    </row>
    <row r="43" spans="1:7" x14ac:dyDescent="0.3">
      <c r="A43" s="1" t="s">
        <v>44</v>
      </c>
      <c r="B43" s="2">
        <v>10000</v>
      </c>
      <c r="C43" s="6">
        <f>B43+(B43*C38)</f>
        <v>11500</v>
      </c>
      <c r="D43" s="6">
        <f>C43+(C43*D38)</f>
        <v>13225</v>
      </c>
    </row>
    <row r="44" spans="1:7" x14ac:dyDescent="0.3">
      <c r="A44" s="4" t="s">
        <v>45</v>
      </c>
      <c r="B44" s="6">
        <f>SUM(B40:B43)</f>
        <v>850000</v>
      </c>
      <c r="C44" s="6">
        <f t="shared" ref="C44" si="6">SUM(C40:C43)</f>
        <v>977500</v>
      </c>
      <c r="D44" s="6">
        <f>SUM(D40:D43)</f>
        <v>1124125</v>
      </c>
    </row>
    <row r="47" spans="1:7" x14ac:dyDescent="0.3">
      <c r="A47" s="11" t="s">
        <v>57</v>
      </c>
      <c r="B47" s="11"/>
      <c r="C47" s="11"/>
      <c r="D47" s="11"/>
    </row>
    <row r="48" spans="1:7" x14ac:dyDescent="0.3">
      <c r="A48" s="14" t="s">
        <v>0</v>
      </c>
      <c r="B48" s="5" t="s">
        <v>1</v>
      </c>
      <c r="C48" s="17">
        <v>0.2</v>
      </c>
      <c r="D48" s="17">
        <v>0.2</v>
      </c>
    </row>
    <row r="49" spans="1:4" x14ac:dyDescent="0.3">
      <c r="A49" s="15"/>
      <c r="B49" s="5" t="s">
        <v>2</v>
      </c>
      <c r="C49" s="5" t="s">
        <v>3</v>
      </c>
      <c r="D49" s="5" t="s">
        <v>4</v>
      </c>
    </row>
    <row r="50" spans="1:4" ht="25.5" customHeight="1" x14ac:dyDescent="0.3">
      <c r="A50" s="8" t="s">
        <v>5</v>
      </c>
      <c r="B50" s="2">
        <v>100000</v>
      </c>
      <c r="C50" s="6">
        <f>B50+(B50*C48)</f>
        <v>120000</v>
      </c>
      <c r="D50" s="6">
        <f>C50+(C50*D48)</f>
        <v>144000</v>
      </c>
    </row>
    <row r="51" spans="1:4" x14ac:dyDescent="0.3">
      <c r="A51" s="1" t="s">
        <v>6</v>
      </c>
      <c r="B51" s="2">
        <v>100000</v>
      </c>
      <c r="C51" s="6">
        <f>B51+(B51*C48)</f>
        <v>120000</v>
      </c>
      <c r="D51" s="6">
        <f>C51+(C51*D48)</f>
        <v>144000</v>
      </c>
    </row>
    <row r="52" spans="1:4" ht="28" x14ac:dyDescent="0.3">
      <c r="A52" s="8" t="s">
        <v>7</v>
      </c>
      <c r="B52" s="2">
        <v>100000</v>
      </c>
      <c r="C52" s="6">
        <f>B52+(B52*C48)</f>
        <v>120000</v>
      </c>
      <c r="D52" s="6">
        <f>C52+(C52*D48)</f>
        <v>144000</v>
      </c>
    </row>
    <row r="53" spans="1:4" x14ac:dyDescent="0.3">
      <c r="A53" s="1" t="s">
        <v>59</v>
      </c>
      <c r="B53" s="2">
        <v>100000</v>
      </c>
      <c r="C53" s="6">
        <f>B53+(B53*C48)</f>
        <v>120000</v>
      </c>
      <c r="D53" s="6">
        <f>C53+(C53*D48)</f>
        <v>144000</v>
      </c>
    </row>
    <row r="54" spans="1:4" x14ac:dyDescent="0.3">
      <c r="A54" s="1" t="s">
        <v>60</v>
      </c>
      <c r="B54" s="2">
        <v>50000</v>
      </c>
      <c r="C54" s="6">
        <f>B54+(B54*C48)</f>
        <v>60000</v>
      </c>
      <c r="D54" s="6">
        <f>C54+(C54*D48)</f>
        <v>72000</v>
      </c>
    </row>
    <row r="55" spans="1:4" x14ac:dyDescent="0.3">
      <c r="A55" s="1" t="s">
        <v>8</v>
      </c>
      <c r="B55" s="2">
        <v>25000</v>
      </c>
      <c r="C55" s="6">
        <f>B55+(B55*C48)</f>
        <v>30000</v>
      </c>
      <c r="D55" s="6">
        <f>C55+(C55*D48)</f>
        <v>36000</v>
      </c>
    </row>
    <row r="56" spans="1:4" x14ac:dyDescent="0.3">
      <c r="A56" s="1" t="s">
        <v>9</v>
      </c>
      <c r="B56" s="2">
        <v>15000</v>
      </c>
      <c r="C56" s="6">
        <f>B56+(B56*C48)</f>
        <v>18000</v>
      </c>
      <c r="D56" s="6">
        <f>C56+(C56*D48)</f>
        <v>21600</v>
      </c>
    </row>
    <row r="57" spans="1:4" x14ac:dyDescent="0.3">
      <c r="A57" s="1" t="s">
        <v>10</v>
      </c>
      <c r="B57" s="2">
        <v>74400</v>
      </c>
      <c r="C57" s="6">
        <f>B57+(B57*C48)</f>
        <v>89280</v>
      </c>
      <c r="D57" s="6">
        <f>C57+(C57*D48)</f>
        <v>107136</v>
      </c>
    </row>
    <row r="58" spans="1:4" x14ac:dyDescent="0.3">
      <c r="A58" s="1" t="s">
        <v>11</v>
      </c>
      <c r="B58" s="2">
        <v>216000</v>
      </c>
      <c r="C58" s="6">
        <f>B58+(B58*C48)</f>
        <v>259200</v>
      </c>
      <c r="D58" s="6">
        <f>C58+(C58*D48)</f>
        <v>311040</v>
      </c>
    </row>
    <row r="59" spans="1:4" x14ac:dyDescent="0.3">
      <c r="A59" s="1" t="s">
        <v>46</v>
      </c>
      <c r="B59" s="2">
        <v>100000</v>
      </c>
      <c r="C59" s="6">
        <f>B59+(B59*C48)</f>
        <v>120000</v>
      </c>
      <c r="D59" s="6">
        <f>C59+(C59*D48)</f>
        <v>144000</v>
      </c>
    </row>
    <row r="60" spans="1:4" x14ac:dyDescent="0.3">
      <c r="A60" s="4" t="s">
        <v>47</v>
      </c>
      <c r="B60" s="7">
        <f>SUM(B50:B59)</f>
        <v>880400</v>
      </c>
      <c r="C60" s="6">
        <f>SUM(C50:C59)</f>
        <v>1056480</v>
      </c>
      <c r="D60" s="6">
        <f>SUM(D50:D59)</f>
        <v>1267776</v>
      </c>
    </row>
    <row r="61" spans="1:4" ht="18" x14ac:dyDescent="0.3">
      <c r="B61" s="10"/>
    </row>
    <row r="63" spans="1:4" x14ac:dyDescent="0.3">
      <c r="A63" s="11" t="s">
        <v>58</v>
      </c>
      <c r="B63" s="11"/>
      <c r="C63" s="11"/>
      <c r="D63" s="11"/>
    </row>
    <row r="64" spans="1:4" x14ac:dyDescent="0.3">
      <c r="A64" s="4" t="s">
        <v>12</v>
      </c>
      <c r="B64" s="4" t="s">
        <v>2</v>
      </c>
      <c r="C64" s="4" t="s">
        <v>3</v>
      </c>
      <c r="D64" s="4" t="s">
        <v>4</v>
      </c>
    </row>
    <row r="65" spans="1:4" x14ac:dyDescent="0.3">
      <c r="A65" s="1" t="s">
        <v>48</v>
      </c>
      <c r="B65" s="6">
        <f>B60</f>
        <v>880400</v>
      </c>
      <c r="C65" s="6">
        <f>C60</f>
        <v>1056480</v>
      </c>
      <c r="D65" s="6">
        <f>D60</f>
        <v>1267776</v>
      </c>
    </row>
    <row r="66" spans="1:4" x14ac:dyDescent="0.3">
      <c r="A66" s="1" t="s">
        <v>49</v>
      </c>
      <c r="B66" s="6">
        <f>B67+B68+B69</f>
        <v>1749880</v>
      </c>
      <c r="C66" s="6">
        <f t="shared" ref="C66:D66" si="7">C67+C68+C69</f>
        <v>1931900</v>
      </c>
      <c r="D66" s="6">
        <f t="shared" si="7"/>
        <v>2076212.5</v>
      </c>
    </row>
    <row r="67" spans="1:4" x14ac:dyDescent="0.3">
      <c r="A67" s="1" t="s">
        <v>50</v>
      </c>
      <c r="B67" s="6">
        <f>B6</f>
        <v>150000</v>
      </c>
      <c r="C67" s="6">
        <f>D6</f>
        <v>27500</v>
      </c>
      <c r="D67" s="6">
        <f>F6</f>
        <v>6500</v>
      </c>
    </row>
    <row r="68" spans="1:4" x14ac:dyDescent="0.3">
      <c r="A68" s="1" t="s">
        <v>51</v>
      </c>
      <c r="B68" s="6">
        <f>B21</f>
        <v>749880</v>
      </c>
      <c r="C68" s="6">
        <v>926900</v>
      </c>
      <c r="D68" s="6">
        <f>D21</f>
        <v>945587.5</v>
      </c>
    </row>
    <row r="69" spans="1:4" x14ac:dyDescent="0.3">
      <c r="A69" s="1" t="s">
        <v>52</v>
      </c>
      <c r="B69" s="6">
        <f>B44</f>
        <v>850000</v>
      </c>
      <c r="C69" s="6">
        <f>C44</f>
        <v>977500</v>
      </c>
      <c r="D69" s="6">
        <f>D44</f>
        <v>1124125</v>
      </c>
    </row>
    <row r="70" spans="1:4" x14ac:dyDescent="0.3">
      <c r="A70" s="4" t="s">
        <v>53</v>
      </c>
      <c r="B70" s="6">
        <f>B65-B66</f>
        <v>-869480</v>
      </c>
      <c r="C70" s="6">
        <f t="shared" ref="C70:D70" si="8">C65-C66</f>
        <v>-875420</v>
      </c>
      <c r="D70" s="6">
        <f t="shared" si="8"/>
        <v>-808436.5</v>
      </c>
    </row>
    <row r="83" spans="2:2" ht="18" x14ac:dyDescent="0.65">
      <c r="B83" s="9"/>
    </row>
  </sheetData>
  <mergeCells count="8">
    <mergeCell ref="A1:F1"/>
    <mergeCell ref="A63:D63"/>
    <mergeCell ref="A8:D8"/>
    <mergeCell ref="A38:A39"/>
    <mergeCell ref="A48:A49"/>
    <mergeCell ref="A37:D37"/>
    <mergeCell ref="A47:D47"/>
    <mergeCell ref="A9:A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96658</cp:lastModifiedBy>
  <dcterms:created xsi:type="dcterms:W3CDTF">2021-06-22T08:28:02Z</dcterms:created>
  <dcterms:modified xsi:type="dcterms:W3CDTF">2021-07-13T10:34:39Z</dcterms:modified>
</cp:coreProperties>
</file>